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P20" i="1"/>
  <c r="AE20" i="1"/>
  <c r="O20" i="1"/>
  <c r="AD20" i="1"/>
  <c r="N20" i="1"/>
  <c r="AC20" i="1"/>
  <c r="M20" i="1"/>
  <c r="AB20" i="1"/>
  <c r="L20" i="1"/>
  <c r="AA20" i="1"/>
  <c r="Z20" i="1"/>
  <c r="Y20" i="1"/>
  <c r="X20" i="1"/>
  <c r="W20" i="1"/>
  <c r="V20" i="1"/>
  <c r="U20" i="1"/>
  <c r="T20" i="1"/>
  <c r="S20" i="1"/>
  <c r="Q20" i="1"/>
  <c r="R20" i="1"/>
  <c r="P19" i="1"/>
  <c r="AE19" i="1"/>
  <c r="O19" i="1"/>
  <c r="AD19" i="1"/>
  <c r="N19" i="1"/>
  <c r="AC19" i="1"/>
  <c r="M19" i="1"/>
  <c r="AB19" i="1"/>
  <c r="L19" i="1"/>
  <c r="AA19" i="1"/>
  <c r="Z19" i="1"/>
  <c r="Y19" i="1"/>
  <c r="X19" i="1"/>
  <c r="W19" i="1"/>
  <c r="V19" i="1"/>
  <c r="U19" i="1"/>
  <c r="T19" i="1"/>
  <c r="S19" i="1"/>
  <c r="Q19" i="1"/>
  <c r="R19" i="1"/>
  <c r="P18" i="1"/>
  <c r="AE18" i="1"/>
  <c r="O18" i="1"/>
  <c r="AD18" i="1"/>
  <c r="N18" i="1"/>
  <c r="AC18" i="1"/>
  <c r="M18" i="1"/>
  <c r="AB18" i="1"/>
  <c r="L18" i="1"/>
  <c r="AA18" i="1"/>
  <c r="Z18" i="1"/>
  <c r="Y18" i="1"/>
  <c r="X18" i="1"/>
  <c r="W18" i="1"/>
  <c r="V18" i="1"/>
  <c r="U18" i="1"/>
  <c r="T18" i="1"/>
  <c r="S18" i="1"/>
  <c r="Q18" i="1"/>
  <c r="R18" i="1"/>
  <c r="P17" i="1"/>
  <c r="AE17" i="1"/>
  <c r="O17" i="1"/>
  <c r="AD17" i="1"/>
  <c r="N17" i="1"/>
  <c r="AC17" i="1"/>
  <c r="M17" i="1"/>
  <c r="AB17" i="1"/>
  <c r="L17" i="1"/>
  <c r="AA17" i="1"/>
  <c r="Z17" i="1"/>
  <c r="Y17" i="1"/>
  <c r="X17" i="1"/>
  <c r="W17" i="1"/>
  <c r="V17" i="1"/>
  <c r="U17" i="1"/>
  <c r="T17" i="1"/>
  <c r="S17" i="1"/>
  <c r="Q17" i="1"/>
  <c r="R17" i="1"/>
  <c r="P16" i="1"/>
  <c r="AE16" i="1"/>
  <c r="O16" i="1"/>
  <c r="AD16" i="1"/>
  <c r="N16" i="1"/>
  <c r="AC16" i="1"/>
  <c r="M16" i="1"/>
  <c r="AB16" i="1"/>
  <c r="L16" i="1"/>
  <c r="AA16" i="1"/>
  <c r="Z16" i="1"/>
  <c r="Y16" i="1"/>
  <c r="X16" i="1"/>
  <c r="W16" i="1"/>
  <c r="V16" i="1"/>
  <c r="U16" i="1"/>
  <c r="T16" i="1"/>
  <c r="S16" i="1"/>
  <c r="Q16" i="1"/>
  <c r="R16" i="1"/>
  <c r="P15" i="1"/>
  <c r="AE15" i="1"/>
  <c r="O15" i="1"/>
  <c r="AD15" i="1"/>
  <c r="N15" i="1"/>
  <c r="AC15" i="1"/>
  <c r="M15" i="1"/>
  <c r="AB15" i="1"/>
  <c r="L15" i="1"/>
  <c r="AA15" i="1"/>
  <c r="Z15" i="1"/>
  <c r="Y15" i="1"/>
  <c r="X15" i="1"/>
  <c r="W15" i="1"/>
  <c r="V15" i="1"/>
  <c r="U15" i="1"/>
  <c r="T15" i="1"/>
  <c r="S15" i="1"/>
  <c r="Q15" i="1"/>
  <c r="R15" i="1"/>
  <c r="P14" i="1"/>
  <c r="AE14" i="1"/>
  <c r="O14" i="1"/>
  <c r="AD14" i="1"/>
  <c r="N14" i="1"/>
  <c r="AC14" i="1"/>
  <c r="M14" i="1"/>
  <c r="AB14" i="1"/>
  <c r="L14" i="1"/>
  <c r="AA14" i="1"/>
  <c r="Z14" i="1"/>
  <c r="Y14" i="1"/>
  <c r="X14" i="1"/>
  <c r="W14" i="1"/>
  <c r="V14" i="1"/>
  <c r="U14" i="1"/>
  <c r="T14" i="1"/>
  <c r="S14" i="1"/>
  <c r="Q14" i="1"/>
  <c r="R14" i="1"/>
  <c r="P13" i="1"/>
  <c r="AE13" i="1"/>
  <c r="O13" i="1"/>
  <c r="AD13" i="1"/>
  <c r="N13" i="1"/>
  <c r="AC13" i="1"/>
  <c r="M13" i="1"/>
  <c r="AB13" i="1"/>
  <c r="L13" i="1"/>
  <c r="AA13" i="1"/>
  <c r="Z13" i="1"/>
  <c r="Y13" i="1"/>
  <c r="X13" i="1"/>
  <c r="W13" i="1"/>
  <c r="V13" i="1"/>
  <c r="U13" i="1"/>
  <c r="T13" i="1"/>
  <c r="S13" i="1"/>
  <c r="Q13" i="1"/>
  <c r="R13" i="1"/>
  <c r="P12" i="1"/>
  <c r="AE12" i="1"/>
  <c r="O12" i="1"/>
  <c r="AD12" i="1"/>
  <c r="N12" i="1"/>
  <c r="AC12" i="1"/>
  <c r="M12" i="1"/>
  <c r="AB12" i="1"/>
  <c r="L12" i="1"/>
  <c r="AA12" i="1"/>
  <c r="Z12" i="1"/>
  <c r="Y12" i="1"/>
  <c r="X12" i="1"/>
  <c r="W12" i="1"/>
  <c r="V12" i="1"/>
  <c r="U12" i="1"/>
  <c r="T12" i="1"/>
  <c r="S12" i="1"/>
  <c r="Q12" i="1"/>
  <c r="R12" i="1"/>
  <c r="P11" i="1"/>
  <c r="AE11" i="1"/>
  <c r="O11" i="1"/>
  <c r="AD11" i="1"/>
  <c r="N11" i="1"/>
  <c r="AC11" i="1"/>
  <c r="M11" i="1"/>
  <c r="AB11" i="1"/>
  <c r="L11" i="1"/>
  <c r="AA11" i="1"/>
  <c r="Z11" i="1"/>
  <c r="Y11" i="1"/>
  <c r="X11" i="1"/>
  <c r="W11" i="1"/>
  <c r="V11" i="1"/>
  <c r="U11" i="1"/>
  <c r="T11" i="1"/>
  <c r="S11" i="1"/>
  <c r="Q11" i="1"/>
  <c r="R11" i="1"/>
  <c r="P10" i="1"/>
  <c r="AE10" i="1"/>
  <c r="O10" i="1"/>
  <c r="AD10" i="1"/>
  <c r="N10" i="1"/>
  <c r="AC10" i="1"/>
  <c r="M10" i="1"/>
  <c r="AB10" i="1"/>
  <c r="L10" i="1"/>
  <c r="AA10" i="1"/>
  <c r="Z10" i="1"/>
  <c r="Y10" i="1"/>
  <c r="X10" i="1"/>
  <c r="W10" i="1"/>
  <c r="V10" i="1"/>
  <c r="U10" i="1"/>
  <c r="T10" i="1"/>
  <c r="S10" i="1"/>
  <c r="Q10" i="1"/>
  <c r="R10" i="1"/>
  <c r="P9" i="1"/>
  <c r="AE9" i="1"/>
  <c r="O9" i="1"/>
  <c r="AD9" i="1"/>
  <c r="N9" i="1"/>
  <c r="AC9" i="1"/>
  <c r="M9" i="1"/>
  <c r="AB9" i="1"/>
  <c r="L9" i="1"/>
  <c r="AA9" i="1"/>
  <c r="Z9" i="1"/>
  <c r="Y9" i="1"/>
  <c r="X9" i="1"/>
  <c r="W9" i="1"/>
  <c r="V9" i="1"/>
  <c r="U9" i="1"/>
  <c r="T9" i="1"/>
  <c r="S9" i="1"/>
  <c r="Q9" i="1"/>
  <c r="R9" i="1"/>
  <c r="P8" i="1"/>
  <c r="AE8" i="1"/>
  <c r="O8" i="1"/>
  <c r="AD8" i="1"/>
  <c r="N8" i="1"/>
  <c r="AC8" i="1"/>
  <c r="M8" i="1"/>
  <c r="AB8" i="1"/>
  <c r="AA8" i="1"/>
  <c r="Z8" i="1"/>
  <c r="Y8" i="1"/>
  <c r="X8" i="1"/>
  <c r="W8" i="1"/>
  <c r="V8" i="1"/>
  <c r="U8" i="1"/>
  <c r="T8" i="1"/>
  <c r="S8" i="1"/>
  <c r="Q8" i="1"/>
  <c r="R8" i="1"/>
  <c r="P7" i="1"/>
  <c r="AE7" i="1"/>
  <c r="O7" i="1"/>
  <c r="AD7" i="1"/>
  <c r="N7" i="1"/>
  <c r="AC7" i="1"/>
  <c r="M7" i="1"/>
  <c r="AB7" i="1"/>
  <c r="L7" i="1"/>
  <c r="AA7" i="1"/>
  <c r="Z7" i="1"/>
  <c r="Y7" i="1"/>
  <c r="X7" i="1"/>
  <c r="W7" i="1"/>
  <c r="V7" i="1"/>
  <c r="U7" i="1"/>
  <c r="T7" i="1"/>
  <c r="S7" i="1"/>
  <c r="Q7" i="1"/>
  <c r="R7" i="1"/>
  <c r="P6" i="1"/>
  <c r="AE6" i="1"/>
  <c r="O6" i="1"/>
  <c r="AD6" i="1"/>
  <c r="N6" i="1"/>
  <c r="AC6" i="1"/>
  <c r="M6" i="1"/>
  <c r="AB6" i="1"/>
  <c r="L6" i="1"/>
  <c r="AA6" i="1"/>
  <c r="Z6" i="1"/>
  <c r="Y6" i="1"/>
  <c r="X6" i="1"/>
  <c r="W6" i="1"/>
  <c r="V6" i="1"/>
  <c r="U6" i="1"/>
  <c r="T6" i="1"/>
  <c r="S6" i="1"/>
  <c r="Q6" i="1"/>
  <c r="R6" i="1"/>
  <c r="P5" i="1"/>
  <c r="AE5" i="1"/>
  <c r="O5" i="1"/>
  <c r="AD5" i="1"/>
  <c r="N5" i="1"/>
  <c r="AC5" i="1"/>
  <c r="M5" i="1"/>
  <c r="AB5" i="1"/>
  <c r="L5" i="1"/>
  <c r="AA5" i="1"/>
  <c r="Z5" i="1"/>
  <c r="Y5" i="1"/>
  <c r="X5" i="1"/>
  <c r="W5" i="1"/>
  <c r="V5" i="1"/>
  <c r="U5" i="1"/>
  <c r="T5" i="1"/>
  <c r="S5" i="1"/>
  <c r="Q5" i="1"/>
  <c r="R5" i="1"/>
  <c r="P4" i="1"/>
  <c r="AE4" i="1"/>
  <c r="O4" i="1"/>
  <c r="AD4" i="1"/>
  <c r="N4" i="1"/>
  <c r="AC4" i="1"/>
  <c r="M4" i="1"/>
  <c r="AB4" i="1"/>
  <c r="L4" i="1"/>
  <c r="AA4" i="1"/>
  <c r="Z4" i="1"/>
  <c r="Y4" i="1"/>
  <c r="X4" i="1"/>
  <c r="W4" i="1"/>
  <c r="V4" i="1"/>
  <c r="U4" i="1"/>
  <c r="T4" i="1"/>
  <c r="S4" i="1"/>
  <c r="Q4" i="1"/>
  <c r="R4" i="1"/>
  <c r="P3" i="1"/>
  <c r="AE3" i="1"/>
  <c r="O3" i="1"/>
  <c r="AD3" i="1"/>
  <c r="N3" i="1"/>
  <c r="AC3" i="1"/>
  <c r="M3" i="1"/>
  <c r="AB3" i="1"/>
  <c r="L3" i="1"/>
  <c r="AA3" i="1"/>
  <c r="Z3" i="1"/>
  <c r="Y3" i="1"/>
  <c r="X3" i="1"/>
  <c r="W3" i="1"/>
  <c r="V3" i="1"/>
  <c r="U3" i="1"/>
  <c r="T3" i="1"/>
  <c r="S3" i="1"/>
  <c r="Q3" i="1"/>
  <c r="R3" i="1"/>
  <c r="P2" i="1"/>
  <c r="AE2" i="1"/>
  <c r="O2" i="1"/>
  <c r="AD2" i="1"/>
  <c r="N2" i="1"/>
  <c r="AC2" i="1"/>
  <c r="M2" i="1"/>
  <c r="AB2" i="1"/>
  <c r="L2" i="1"/>
  <c r="AA2" i="1"/>
  <c r="Z2" i="1"/>
  <c r="Y2" i="1"/>
  <c r="X2" i="1"/>
  <c r="W2" i="1"/>
  <c r="V2" i="1"/>
  <c r="U2" i="1"/>
  <c r="T2" i="1"/>
  <c r="S2" i="1"/>
  <c r="Q2" i="1"/>
  <c r="R2" i="1"/>
</calcChain>
</file>

<file path=xl/sharedStrings.xml><?xml version="1.0" encoding="utf-8"?>
<sst xmlns="http://schemas.openxmlformats.org/spreadsheetml/2006/main" count="88" uniqueCount="65">
  <si>
    <t>DATE</t>
  </si>
  <si>
    <t>HourlyDewPointTemperature</t>
  </si>
  <si>
    <t>HourlyDryBulbTemperature</t>
  </si>
  <si>
    <t>HourlyPrecipitation</t>
  </si>
  <si>
    <t>HourlyPresentWeatherType</t>
  </si>
  <si>
    <t>HourlyRelativeHumidity</t>
  </si>
  <si>
    <t>HourlySkyConditions</t>
  </si>
  <si>
    <t>HourlyStationPressure</t>
  </si>
  <si>
    <t>HourlyWindDirection</t>
  </si>
  <si>
    <t>HourlyWindGustSpeed</t>
  </si>
  <si>
    <t>HourlyWindSpeed</t>
  </si>
  <si>
    <t>year</t>
  </si>
  <si>
    <t>month</t>
  </si>
  <si>
    <t>day</t>
  </si>
  <si>
    <t>hour</t>
  </si>
  <si>
    <t>minute</t>
  </si>
  <si>
    <t>date.1</t>
  </si>
  <si>
    <t>date.2</t>
  </si>
  <si>
    <t>temp</t>
  </si>
  <si>
    <t>prec</t>
  </si>
  <si>
    <t>humidity</t>
  </si>
  <si>
    <t>pressure</t>
  </si>
  <si>
    <t>wind.dir</t>
  </si>
  <si>
    <t>wind.gust</t>
  </si>
  <si>
    <t>wind.speed</t>
  </si>
  <si>
    <t>wea type</t>
  </si>
  <si>
    <t>2018-11-25T00:52:00</t>
  </si>
  <si>
    <t>OVC:08 8</t>
  </si>
  <si>
    <t>2018-11-25T01:52:00</t>
  </si>
  <si>
    <t>OVC:08 7</t>
  </si>
  <si>
    <t>2018-11-25T02:52:00</t>
  </si>
  <si>
    <t>2018-11-25T03:52:00</t>
  </si>
  <si>
    <t>2018-11-25T04:52:00</t>
  </si>
  <si>
    <t>OVC:08 9</t>
  </si>
  <si>
    <t>2018-11-25T05:00:00</t>
  </si>
  <si>
    <t>OVC:08 11</t>
  </si>
  <si>
    <t>2018-11-25T05:52:00</t>
  </si>
  <si>
    <t>0.02s</t>
  </si>
  <si>
    <t>-RA:02 |RA |RA</t>
  </si>
  <si>
    <t>OVC:08 12</t>
  </si>
  <si>
    <t>2018-11-25T06:23:00</t>
  </si>
  <si>
    <t>SCT:04 12 OVC:08 47</t>
  </si>
  <si>
    <t>2018-11-25T06:52:00</t>
  </si>
  <si>
    <t>FEW:02 12 OVC:08 48</t>
  </si>
  <si>
    <t>2018-11-25T07:33:00</t>
  </si>
  <si>
    <t>-RA:02 BR:1 |RA |RA</t>
  </si>
  <si>
    <t>BKN:07 11 OVC:08 42</t>
  </si>
  <si>
    <t>2018-11-25T07:52:00</t>
  </si>
  <si>
    <t>2018-11-25T08:52:00</t>
  </si>
  <si>
    <t>2018-11-25T09:07:00</t>
  </si>
  <si>
    <t>T</t>
  </si>
  <si>
    <t>-SN:03 BR:1 |SN |</t>
  </si>
  <si>
    <t>OVC:08 13</t>
  </si>
  <si>
    <t>2018-11-25T09:15:00</t>
  </si>
  <si>
    <t>BKN:07 13 OVC:08 26</t>
  </si>
  <si>
    <t>2018-11-25T09:36:00</t>
  </si>
  <si>
    <t>SN:03 FG:2 |FG SN |</t>
  </si>
  <si>
    <t>SCT:04 9 OVC:08 15</t>
  </si>
  <si>
    <t>2018-11-25T09:50:00</t>
  </si>
  <si>
    <t>FEW:02 7 OVC:08 13</t>
  </si>
  <si>
    <t>2018-11-25T09:52:00</t>
  </si>
  <si>
    <t>2018-11-25T10:09:00</t>
  </si>
  <si>
    <t>FEW:02 7 OVC:08 15</t>
  </si>
  <si>
    <t>2018-11-25T10:50:00</t>
  </si>
  <si>
    <t>FEW:02 8 SCT:04 12 OVC:08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</si>
</sst>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3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K1" workbookViewId="0">
      <selection activeCell="Z9" sqref="Z9"/>
    </sheetView>
  </sheetViews>
  <sheetFormatPr baseColWidth="10" defaultRowHeight="15" x14ac:dyDescent="0"/>
  <cols>
    <col min="1" max="1" width="19.85546875" customWidth="1"/>
    <col min="5" max="5" width="21.85546875" customWidth="1"/>
    <col min="7" max="7" width="20.42578125" customWidth="1"/>
    <col min="18" max="18" width="13.7109375" customWidth="1"/>
  </cols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11</v>
      </c>
      <c r="AB1" t="s">
        <v>12</v>
      </c>
      <c r="AC1" t="s">
        <v>13</v>
      </c>
      <c r="AD1" t="s">
        <v>14</v>
      </c>
      <c r="AE1" t="s">
        <v>15</v>
      </c>
    </row>
    <row r="2" spans="1:31">
      <c r="A2" t="s">
        <v>26</v>
      </c>
      <c r="B2">
        <v>32</v>
      </c>
      <c r="C2">
        <v>36</v>
      </c>
      <c r="D2">
        <v>0</v>
      </c>
      <c r="F2">
        <v>86</v>
      </c>
      <c r="G2" t="s">
        <v>27</v>
      </c>
      <c r="H2">
        <v>29.13</v>
      </c>
      <c r="I2">
        <v>360</v>
      </c>
      <c r="K2">
        <v>10</v>
      </c>
      <c r="L2">
        <f>MID(A2,1,4)*1</f>
        <v>2018</v>
      </c>
      <c r="M2">
        <f>MID(A2,6,2)*1</f>
        <v>11</v>
      </c>
      <c r="N2">
        <f>MID(A2,9,2)*1</f>
        <v>25</v>
      </c>
      <c r="O2">
        <f>MID(A2,12,2)*1</f>
        <v>0</v>
      </c>
      <c r="P2">
        <f>MID(A2,15,2)*1</f>
        <v>52</v>
      </c>
      <c r="Q2">
        <f>DATE(L2,M2,N2) +(O2+P2/60)/24 +1462</f>
        <v>44891.036111111112</v>
      </c>
      <c r="R2" s="1">
        <f>Q2-1462</f>
        <v>43429.036111111112</v>
      </c>
      <c r="S2">
        <f>IF(C2="",-99,B2)</f>
        <v>32</v>
      </c>
      <c r="T2">
        <f>IF(D2="",-99,IF(ISTEXT(D2),-199,D2))</f>
        <v>0</v>
      </c>
      <c r="U2">
        <f>IF(F2="",-99,F2)</f>
        <v>86</v>
      </c>
      <c r="V2">
        <f>IF(H2="",-99,H2)</f>
        <v>29.13</v>
      </c>
      <c r="W2">
        <f>IF(I2="",-99,IF(I2="VRB",-99,I2))</f>
        <v>360</v>
      </c>
      <c r="X2">
        <f>IF(J2="",-99,J2)</f>
        <v>-99</v>
      </c>
      <c r="Y2">
        <f>IF(K2="",-99,K2)</f>
        <v>10</v>
      </c>
      <c r="Z2">
        <f>IF(E2="",-99,IF(MID(E2,1,3)="-RA",1,IF(MID(E2,1,2)="RA",1,IF(MID(E2,1,3)="+RA",1,IF(MID(E2,1,3)="-SN",2,IF(MID(E2,1,2)="SN",2,IF(MID(E2,1,3)="+SN",2,-99)))))))</f>
        <v>-99</v>
      </c>
      <c r="AA2">
        <f>L2</f>
        <v>2018</v>
      </c>
      <c r="AB2">
        <f>M2</f>
        <v>11</v>
      </c>
      <c r="AC2">
        <f>N2</f>
        <v>25</v>
      </c>
      <c r="AD2">
        <f>O2</f>
        <v>0</v>
      </c>
      <c r="AE2">
        <f>P2</f>
        <v>52</v>
      </c>
    </row>
    <row r="3" spans="1:31">
      <c r="A3" t="s">
        <v>28</v>
      </c>
      <c r="B3">
        <v>32</v>
      </c>
      <c r="C3">
        <v>35</v>
      </c>
      <c r="D3">
        <v>0</v>
      </c>
      <c r="F3">
        <v>89</v>
      </c>
      <c r="G3" t="s">
        <v>29</v>
      </c>
      <c r="H3">
        <v>29.15</v>
      </c>
      <c r="I3">
        <v>30</v>
      </c>
      <c r="K3">
        <v>8</v>
      </c>
      <c r="L3">
        <f t="shared" ref="L3:L20" si="0">MID(A3,1,4)*1</f>
        <v>2018</v>
      </c>
      <c r="M3">
        <f t="shared" ref="M3:M20" si="1">MID(A3,6,2)*1</f>
        <v>11</v>
      </c>
      <c r="N3">
        <f t="shared" ref="N3:N20" si="2">MID(A3,9,2)*1</f>
        <v>25</v>
      </c>
      <c r="O3">
        <f t="shared" ref="O3:O20" si="3">MID(A3,12,2)*1</f>
        <v>1</v>
      </c>
      <c r="P3">
        <f t="shared" ref="P3:P20" si="4">MID(A3,15,2)*1</f>
        <v>52</v>
      </c>
      <c r="Q3">
        <f t="shared" ref="Q3:Q20" si="5">DATE(L3,M3,N3) +(O3+P3/60)/24 +1462</f>
        <v>44891.077777777777</v>
      </c>
      <c r="R3" s="1">
        <f t="shared" ref="R3:R20" si="6">Q3-1462</f>
        <v>43429.077777777777</v>
      </c>
      <c r="S3">
        <f t="shared" ref="S3:S20" si="7">IF(C3="",-99,B3)</f>
        <v>32</v>
      </c>
      <c r="T3">
        <f t="shared" ref="T3:T20" si="8">IF(D3="",-99,IF(ISTEXT(D3),-199,D3))</f>
        <v>0</v>
      </c>
      <c r="U3">
        <f t="shared" ref="U3:U20" si="9">IF(F3="",-99,F3)</f>
        <v>89</v>
      </c>
      <c r="V3">
        <f t="shared" ref="V3:V20" si="10">IF(H3="",-99,H3)</f>
        <v>29.15</v>
      </c>
      <c r="W3">
        <f t="shared" ref="W3:W20" si="11">IF(I3="",-99,IF(I3="VRB",-99,I3))</f>
        <v>30</v>
      </c>
      <c r="X3">
        <f t="shared" ref="X3:Y20" si="12">IF(J3="",-99,J3)</f>
        <v>-99</v>
      </c>
      <c r="Y3">
        <f t="shared" si="12"/>
        <v>8</v>
      </c>
      <c r="Z3">
        <f t="shared" ref="Z3:Z20" si="13">IF(E3="",-99,IF(MID(E3,1,3)="-RA",1,IF(MID(E3,1,2)="RA",1,IF(MID(E3,1,3)="+RA",1,IF(MID(E3,1,3)="-SN",2,IF(MID(E3,1,2)="SN",2,IF(MID(E3,1,3)="+SN",2,-99)))))))</f>
        <v>-99</v>
      </c>
      <c r="AA3">
        <f t="shared" ref="AA3:AE20" si="14">L3</f>
        <v>2018</v>
      </c>
      <c r="AB3">
        <f t="shared" si="14"/>
        <v>11</v>
      </c>
      <c r="AC3">
        <f t="shared" si="14"/>
        <v>25</v>
      </c>
      <c r="AD3">
        <f t="shared" si="14"/>
        <v>1</v>
      </c>
      <c r="AE3">
        <f t="shared" si="14"/>
        <v>52</v>
      </c>
    </row>
    <row r="4" spans="1:31">
      <c r="A4" t="s">
        <v>30</v>
      </c>
      <c r="B4">
        <v>32</v>
      </c>
      <c r="C4">
        <v>35</v>
      </c>
      <c r="D4">
        <v>0</v>
      </c>
      <c r="F4">
        <v>89</v>
      </c>
      <c r="G4" t="s">
        <v>27</v>
      </c>
      <c r="H4">
        <v>29.14</v>
      </c>
      <c r="I4">
        <v>20</v>
      </c>
      <c r="K4">
        <v>9</v>
      </c>
      <c r="L4">
        <f t="shared" si="0"/>
        <v>2018</v>
      </c>
      <c r="M4">
        <f t="shared" si="1"/>
        <v>11</v>
      </c>
      <c r="N4">
        <f t="shared" si="2"/>
        <v>25</v>
      </c>
      <c r="O4">
        <f t="shared" si="3"/>
        <v>2</v>
      </c>
      <c r="P4">
        <f t="shared" si="4"/>
        <v>52</v>
      </c>
      <c r="Q4">
        <f t="shared" si="5"/>
        <v>44891.119444444441</v>
      </c>
      <c r="R4" s="1">
        <f t="shared" si="6"/>
        <v>43429.119444444441</v>
      </c>
      <c r="S4">
        <f t="shared" si="7"/>
        <v>32</v>
      </c>
      <c r="T4">
        <f t="shared" si="8"/>
        <v>0</v>
      </c>
      <c r="U4">
        <f t="shared" si="9"/>
        <v>89</v>
      </c>
      <c r="V4">
        <f t="shared" si="10"/>
        <v>29.14</v>
      </c>
      <c r="W4">
        <f t="shared" si="11"/>
        <v>20</v>
      </c>
      <c r="X4">
        <f t="shared" si="12"/>
        <v>-99</v>
      </c>
      <c r="Y4">
        <f t="shared" si="12"/>
        <v>9</v>
      </c>
      <c r="Z4">
        <f t="shared" si="13"/>
        <v>-99</v>
      </c>
      <c r="AA4">
        <f t="shared" si="14"/>
        <v>2018</v>
      </c>
      <c r="AB4">
        <f t="shared" si="14"/>
        <v>11</v>
      </c>
      <c r="AC4">
        <f t="shared" si="14"/>
        <v>25</v>
      </c>
      <c r="AD4">
        <f t="shared" si="14"/>
        <v>2</v>
      </c>
      <c r="AE4">
        <f t="shared" si="14"/>
        <v>52</v>
      </c>
    </row>
    <row r="5" spans="1:31">
      <c r="A5" t="s">
        <v>31</v>
      </c>
      <c r="B5">
        <v>32</v>
      </c>
      <c r="C5">
        <v>35</v>
      </c>
      <c r="D5">
        <v>0</v>
      </c>
      <c r="F5">
        <v>89</v>
      </c>
      <c r="G5" t="s">
        <v>27</v>
      </c>
      <c r="H5">
        <v>29.13</v>
      </c>
      <c r="I5">
        <v>10</v>
      </c>
      <c r="K5">
        <v>8</v>
      </c>
      <c r="L5">
        <f t="shared" si="0"/>
        <v>2018</v>
      </c>
      <c r="M5">
        <f t="shared" si="1"/>
        <v>11</v>
      </c>
      <c r="N5">
        <f t="shared" si="2"/>
        <v>25</v>
      </c>
      <c r="O5">
        <f t="shared" si="3"/>
        <v>3</v>
      </c>
      <c r="P5">
        <f t="shared" si="4"/>
        <v>52</v>
      </c>
      <c r="Q5">
        <f t="shared" si="5"/>
        <v>44891.161111111112</v>
      </c>
      <c r="R5" s="1">
        <f t="shared" si="6"/>
        <v>43429.161111111112</v>
      </c>
      <c r="S5">
        <f t="shared" si="7"/>
        <v>32</v>
      </c>
      <c r="T5">
        <f t="shared" si="8"/>
        <v>0</v>
      </c>
      <c r="U5">
        <f t="shared" si="9"/>
        <v>89</v>
      </c>
      <c r="V5">
        <f t="shared" si="10"/>
        <v>29.13</v>
      </c>
      <c r="W5">
        <f t="shared" si="11"/>
        <v>10</v>
      </c>
      <c r="X5">
        <f t="shared" si="12"/>
        <v>-99</v>
      </c>
      <c r="Y5">
        <f t="shared" si="12"/>
        <v>8</v>
      </c>
      <c r="Z5">
        <f t="shared" si="13"/>
        <v>-99</v>
      </c>
      <c r="AA5">
        <f t="shared" si="14"/>
        <v>2018</v>
      </c>
      <c r="AB5">
        <f t="shared" si="14"/>
        <v>11</v>
      </c>
      <c r="AC5">
        <f t="shared" si="14"/>
        <v>25</v>
      </c>
      <c r="AD5">
        <f t="shared" si="14"/>
        <v>3</v>
      </c>
      <c r="AE5">
        <f t="shared" si="14"/>
        <v>52</v>
      </c>
    </row>
    <row r="6" spans="1:31">
      <c r="A6" t="s">
        <v>32</v>
      </c>
      <c r="B6">
        <v>32</v>
      </c>
      <c r="C6">
        <v>36</v>
      </c>
      <c r="D6">
        <v>0</v>
      </c>
      <c r="F6">
        <v>86</v>
      </c>
      <c r="G6" t="s">
        <v>33</v>
      </c>
      <c r="H6">
        <v>29.14</v>
      </c>
      <c r="I6">
        <v>20</v>
      </c>
      <c r="K6">
        <v>11</v>
      </c>
      <c r="L6">
        <f t="shared" si="0"/>
        <v>2018</v>
      </c>
      <c r="M6">
        <f t="shared" si="1"/>
        <v>11</v>
      </c>
      <c r="N6">
        <f t="shared" si="2"/>
        <v>25</v>
      </c>
      <c r="O6">
        <f t="shared" si="3"/>
        <v>4</v>
      </c>
      <c r="P6">
        <f t="shared" si="4"/>
        <v>52</v>
      </c>
      <c r="Q6">
        <f t="shared" si="5"/>
        <v>44891.202777777777</v>
      </c>
      <c r="R6" s="1">
        <f t="shared" si="6"/>
        <v>43429.202777777777</v>
      </c>
      <c r="S6">
        <f t="shared" si="7"/>
        <v>32</v>
      </c>
      <c r="T6">
        <f t="shared" si="8"/>
        <v>0</v>
      </c>
      <c r="U6">
        <f t="shared" si="9"/>
        <v>86</v>
      </c>
      <c r="V6">
        <f t="shared" si="10"/>
        <v>29.14</v>
      </c>
      <c r="W6">
        <f t="shared" si="11"/>
        <v>20</v>
      </c>
      <c r="X6">
        <f t="shared" si="12"/>
        <v>-99</v>
      </c>
      <c r="Y6">
        <f t="shared" si="12"/>
        <v>11</v>
      </c>
      <c r="Z6">
        <f t="shared" si="13"/>
        <v>-99</v>
      </c>
      <c r="AA6">
        <f t="shared" si="14"/>
        <v>2018</v>
      </c>
      <c r="AB6">
        <f t="shared" si="14"/>
        <v>11</v>
      </c>
      <c r="AC6">
        <f t="shared" si="14"/>
        <v>25</v>
      </c>
      <c r="AD6">
        <f t="shared" si="14"/>
        <v>4</v>
      </c>
      <c r="AE6">
        <f t="shared" si="14"/>
        <v>52</v>
      </c>
    </row>
    <row r="7" spans="1:31">
      <c r="A7" t="s">
        <v>34</v>
      </c>
      <c r="B7">
        <v>32</v>
      </c>
      <c r="C7">
        <v>36</v>
      </c>
      <c r="F7">
        <v>86</v>
      </c>
      <c r="G7" t="s">
        <v>35</v>
      </c>
      <c r="H7">
        <v>29.14</v>
      </c>
      <c r="I7">
        <v>20</v>
      </c>
      <c r="K7">
        <v>11</v>
      </c>
      <c r="L7">
        <f t="shared" si="0"/>
        <v>2018</v>
      </c>
      <c r="M7">
        <f t="shared" si="1"/>
        <v>11</v>
      </c>
      <c r="N7">
        <f t="shared" si="2"/>
        <v>25</v>
      </c>
      <c r="O7">
        <f t="shared" si="3"/>
        <v>5</v>
      </c>
      <c r="P7">
        <f t="shared" si="4"/>
        <v>0</v>
      </c>
      <c r="Q7">
        <f t="shared" si="5"/>
        <v>44891.208333333336</v>
      </c>
      <c r="R7" s="1">
        <f t="shared" si="6"/>
        <v>43429.208333333336</v>
      </c>
      <c r="S7">
        <f t="shared" si="7"/>
        <v>32</v>
      </c>
      <c r="T7">
        <f t="shared" si="8"/>
        <v>-99</v>
      </c>
      <c r="U7">
        <f t="shared" si="9"/>
        <v>86</v>
      </c>
      <c r="V7">
        <f t="shared" si="10"/>
        <v>29.14</v>
      </c>
      <c r="W7">
        <f t="shared" si="11"/>
        <v>20</v>
      </c>
      <c r="X7">
        <f t="shared" si="12"/>
        <v>-99</v>
      </c>
      <c r="Y7">
        <f t="shared" si="12"/>
        <v>11</v>
      </c>
      <c r="Z7">
        <f t="shared" si="13"/>
        <v>-99</v>
      </c>
      <c r="AA7">
        <f t="shared" si="14"/>
        <v>2018</v>
      </c>
      <c r="AB7">
        <f t="shared" si="14"/>
        <v>11</v>
      </c>
      <c r="AC7">
        <f t="shared" si="14"/>
        <v>25</v>
      </c>
      <c r="AD7">
        <f t="shared" si="14"/>
        <v>5</v>
      </c>
      <c r="AE7">
        <f t="shared" si="14"/>
        <v>0</v>
      </c>
    </row>
    <row r="8" spans="1:31">
      <c r="A8" t="s">
        <v>36</v>
      </c>
      <c r="B8">
        <v>32</v>
      </c>
      <c r="C8">
        <v>35</v>
      </c>
      <c r="D8" t="s">
        <v>37</v>
      </c>
      <c r="E8" t="s">
        <v>38</v>
      </c>
      <c r="F8">
        <v>89</v>
      </c>
      <c r="G8" t="s">
        <v>39</v>
      </c>
      <c r="H8">
        <v>29.14</v>
      </c>
      <c r="I8">
        <v>20</v>
      </c>
      <c r="J8">
        <v>23</v>
      </c>
      <c r="K8">
        <v>13</v>
      </c>
      <c r="L8">
        <f>MID(A8,1,4)*1</f>
        <v>2018</v>
      </c>
      <c r="M8">
        <f t="shared" si="1"/>
        <v>11</v>
      </c>
      <c r="N8">
        <f t="shared" si="2"/>
        <v>25</v>
      </c>
      <c r="O8">
        <f t="shared" si="3"/>
        <v>5</v>
      </c>
      <c r="P8">
        <f t="shared" si="4"/>
        <v>52</v>
      </c>
      <c r="Q8">
        <f t="shared" si="5"/>
        <v>44891.244444444441</v>
      </c>
      <c r="R8" s="1">
        <f t="shared" si="6"/>
        <v>43429.244444444441</v>
      </c>
      <c r="S8">
        <f t="shared" si="7"/>
        <v>32</v>
      </c>
      <c r="T8">
        <f t="shared" si="8"/>
        <v>-199</v>
      </c>
      <c r="U8">
        <f t="shared" si="9"/>
        <v>89</v>
      </c>
      <c r="V8">
        <f t="shared" si="10"/>
        <v>29.14</v>
      </c>
      <c r="W8">
        <f t="shared" si="11"/>
        <v>20</v>
      </c>
      <c r="X8">
        <f t="shared" si="12"/>
        <v>23</v>
      </c>
      <c r="Y8">
        <f t="shared" si="12"/>
        <v>13</v>
      </c>
      <c r="Z8">
        <f t="shared" si="13"/>
        <v>1</v>
      </c>
      <c r="AA8">
        <f t="shared" si="14"/>
        <v>2018</v>
      </c>
      <c r="AB8">
        <f t="shared" si="14"/>
        <v>11</v>
      </c>
      <c r="AC8">
        <f t="shared" si="14"/>
        <v>25</v>
      </c>
      <c r="AD8">
        <f t="shared" si="14"/>
        <v>5</v>
      </c>
      <c r="AE8">
        <f t="shared" si="14"/>
        <v>52</v>
      </c>
    </row>
    <row r="9" spans="1:31">
      <c r="A9" t="s">
        <v>40</v>
      </c>
      <c r="B9">
        <v>32</v>
      </c>
      <c r="C9">
        <v>35</v>
      </c>
      <c r="D9">
        <v>0.02</v>
      </c>
      <c r="E9" t="s">
        <v>38</v>
      </c>
      <c r="F9">
        <v>89</v>
      </c>
      <c r="G9" t="s">
        <v>41</v>
      </c>
      <c r="H9">
        <v>29.13</v>
      </c>
      <c r="I9">
        <v>20</v>
      </c>
      <c r="J9">
        <v>23</v>
      </c>
      <c r="K9">
        <v>13</v>
      </c>
      <c r="L9">
        <f t="shared" si="0"/>
        <v>2018</v>
      </c>
      <c r="M9">
        <f t="shared" si="1"/>
        <v>11</v>
      </c>
      <c r="N9">
        <f t="shared" si="2"/>
        <v>25</v>
      </c>
      <c r="O9">
        <f t="shared" si="3"/>
        <v>6</v>
      </c>
      <c r="P9">
        <f t="shared" si="4"/>
        <v>23</v>
      </c>
      <c r="Q9">
        <f t="shared" si="5"/>
        <v>44891.265972222223</v>
      </c>
      <c r="R9" s="1">
        <f t="shared" si="6"/>
        <v>43429.265972222223</v>
      </c>
      <c r="S9">
        <f t="shared" si="7"/>
        <v>32</v>
      </c>
      <c r="T9">
        <f t="shared" si="8"/>
        <v>0.02</v>
      </c>
      <c r="U9">
        <f t="shared" si="9"/>
        <v>89</v>
      </c>
      <c r="V9">
        <f t="shared" si="10"/>
        <v>29.13</v>
      </c>
      <c r="W9">
        <f t="shared" si="11"/>
        <v>20</v>
      </c>
      <c r="X9">
        <f t="shared" si="12"/>
        <v>23</v>
      </c>
      <c r="Y9">
        <f t="shared" si="12"/>
        <v>13</v>
      </c>
      <c r="Z9">
        <f t="shared" si="13"/>
        <v>1</v>
      </c>
      <c r="AA9">
        <f t="shared" si="14"/>
        <v>2018</v>
      </c>
      <c r="AB9">
        <f t="shared" si="14"/>
        <v>11</v>
      </c>
      <c r="AC9">
        <f t="shared" si="14"/>
        <v>25</v>
      </c>
      <c r="AD9">
        <f t="shared" si="14"/>
        <v>6</v>
      </c>
      <c r="AE9">
        <f t="shared" si="14"/>
        <v>23</v>
      </c>
    </row>
    <row r="10" spans="1:31">
      <c r="A10" t="s">
        <v>42</v>
      </c>
      <c r="B10">
        <v>32</v>
      </c>
      <c r="C10">
        <v>35</v>
      </c>
      <c r="D10">
        <v>0.02</v>
      </c>
      <c r="E10" t="s">
        <v>38</v>
      </c>
      <c r="F10">
        <v>89</v>
      </c>
      <c r="G10" t="s">
        <v>43</v>
      </c>
      <c r="H10">
        <v>29.13</v>
      </c>
      <c r="I10">
        <v>20</v>
      </c>
      <c r="K10">
        <v>13</v>
      </c>
      <c r="L10">
        <f t="shared" si="0"/>
        <v>2018</v>
      </c>
      <c r="M10">
        <f t="shared" si="1"/>
        <v>11</v>
      </c>
      <c r="N10">
        <f t="shared" si="2"/>
        <v>25</v>
      </c>
      <c r="O10">
        <f t="shared" si="3"/>
        <v>6</v>
      </c>
      <c r="P10">
        <f t="shared" si="4"/>
        <v>52</v>
      </c>
      <c r="Q10">
        <f t="shared" si="5"/>
        <v>44891.286111111112</v>
      </c>
      <c r="R10" s="1">
        <f t="shared" si="6"/>
        <v>43429.286111111112</v>
      </c>
      <c r="S10">
        <f t="shared" si="7"/>
        <v>32</v>
      </c>
      <c r="T10">
        <f t="shared" si="8"/>
        <v>0.02</v>
      </c>
      <c r="U10">
        <f t="shared" si="9"/>
        <v>89</v>
      </c>
      <c r="V10">
        <f t="shared" si="10"/>
        <v>29.13</v>
      </c>
      <c r="W10">
        <f t="shared" si="11"/>
        <v>20</v>
      </c>
      <c r="X10">
        <f t="shared" si="12"/>
        <v>-99</v>
      </c>
      <c r="Y10">
        <f t="shared" si="12"/>
        <v>13</v>
      </c>
      <c r="Z10">
        <f t="shared" si="13"/>
        <v>1</v>
      </c>
      <c r="AA10">
        <f t="shared" si="14"/>
        <v>2018</v>
      </c>
      <c r="AB10">
        <f t="shared" si="14"/>
        <v>11</v>
      </c>
      <c r="AC10">
        <f t="shared" si="14"/>
        <v>25</v>
      </c>
      <c r="AD10">
        <f t="shared" si="14"/>
        <v>6</v>
      </c>
      <c r="AE10">
        <f t="shared" si="14"/>
        <v>52</v>
      </c>
    </row>
    <row r="11" spans="1:31">
      <c r="A11" t="s">
        <v>44</v>
      </c>
      <c r="B11">
        <v>32</v>
      </c>
      <c r="C11">
        <v>35</v>
      </c>
      <c r="D11">
        <v>0.01</v>
      </c>
      <c r="E11" t="s">
        <v>45</v>
      </c>
      <c r="F11">
        <v>89</v>
      </c>
      <c r="G11" t="s">
        <v>46</v>
      </c>
      <c r="H11">
        <v>29.14</v>
      </c>
      <c r="I11">
        <v>20</v>
      </c>
      <c r="K11">
        <v>13</v>
      </c>
      <c r="L11">
        <f t="shared" si="0"/>
        <v>2018</v>
      </c>
      <c r="M11">
        <f t="shared" si="1"/>
        <v>11</v>
      </c>
      <c r="N11">
        <f t="shared" si="2"/>
        <v>25</v>
      </c>
      <c r="O11">
        <f t="shared" si="3"/>
        <v>7</v>
      </c>
      <c r="P11">
        <f t="shared" si="4"/>
        <v>33</v>
      </c>
      <c r="Q11">
        <f t="shared" si="5"/>
        <v>44891.314583333333</v>
      </c>
      <c r="R11" s="1">
        <f t="shared" si="6"/>
        <v>43429.314583333333</v>
      </c>
      <c r="S11">
        <f t="shared" si="7"/>
        <v>32</v>
      </c>
      <c r="T11">
        <f t="shared" si="8"/>
        <v>0.01</v>
      </c>
      <c r="U11">
        <f t="shared" si="9"/>
        <v>89</v>
      </c>
      <c r="V11">
        <f t="shared" si="10"/>
        <v>29.14</v>
      </c>
      <c r="W11">
        <f t="shared" si="11"/>
        <v>20</v>
      </c>
      <c r="X11">
        <f t="shared" si="12"/>
        <v>-99</v>
      </c>
      <c r="Y11">
        <f t="shared" si="12"/>
        <v>13</v>
      </c>
      <c r="Z11">
        <f t="shared" si="13"/>
        <v>1</v>
      </c>
      <c r="AA11">
        <f t="shared" si="14"/>
        <v>2018</v>
      </c>
      <c r="AB11">
        <f t="shared" si="14"/>
        <v>11</v>
      </c>
      <c r="AC11">
        <f t="shared" si="14"/>
        <v>25</v>
      </c>
      <c r="AD11">
        <f t="shared" si="14"/>
        <v>7</v>
      </c>
      <c r="AE11">
        <f t="shared" si="14"/>
        <v>33</v>
      </c>
    </row>
    <row r="12" spans="1:31">
      <c r="A12" t="s">
        <v>47</v>
      </c>
      <c r="B12">
        <v>32</v>
      </c>
      <c r="C12">
        <v>35</v>
      </c>
      <c r="D12">
        <v>0.02</v>
      </c>
      <c r="E12" t="s">
        <v>45</v>
      </c>
      <c r="F12">
        <v>89</v>
      </c>
      <c r="G12" t="s">
        <v>35</v>
      </c>
      <c r="H12">
        <v>29.15</v>
      </c>
      <c r="I12">
        <v>20</v>
      </c>
      <c r="K12">
        <v>11</v>
      </c>
      <c r="L12">
        <f t="shared" si="0"/>
        <v>2018</v>
      </c>
      <c r="M12">
        <f t="shared" si="1"/>
        <v>11</v>
      </c>
      <c r="N12">
        <f t="shared" si="2"/>
        <v>25</v>
      </c>
      <c r="O12">
        <f t="shared" si="3"/>
        <v>7</v>
      </c>
      <c r="P12">
        <f t="shared" si="4"/>
        <v>52</v>
      </c>
      <c r="Q12">
        <f t="shared" si="5"/>
        <v>44891.327777777777</v>
      </c>
      <c r="R12" s="1">
        <f t="shared" si="6"/>
        <v>43429.327777777777</v>
      </c>
      <c r="S12">
        <f t="shared" si="7"/>
        <v>32</v>
      </c>
      <c r="T12">
        <f t="shared" si="8"/>
        <v>0.02</v>
      </c>
      <c r="U12">
        <f t="shared" si="9"/>
        <v>89</v>
      </c>
      <c r="V12">
        <f t="shared" si="10"/>
        <v>29.15</v>
      </c>
      <c r="W12">
        <f t="shared" si="11"/>
        <v>20</v>
      </c>
      <c r="X12">
        <f t="shared" si="12"/>
        <v>-99</v>
      </c>
      <c r="Y12">
        <f t="shared" si="12"/>
        <v>11</v>
      </c>
      <c r="Z12">
        <f t="shared" si="13"/>
        <v>1</v>
      </c>
      <c r="AA12">
        <f t="shared" si="14"/>
        <v>2018</v>
      </c>
      <c r="AB12">
        <f t="shared" si="14"/>
        <v>11</v>
      </c>
      <c r="AC12">
        <f t="shared" si="14"/>
        <v>25</v>
      </c>
      <c r="AD12">
        <f t="shared" si="14"/>
        <v>7</v>
      </c>
      <c r="AE12">
        <f t="shared" si="14"/>
        <v>52</v>
      </c>
    </row>
    <row r="13" spans="1:31">
      <c r="A13" t="s">
        <v>48</v>
      </c>
      <c r="B13">
        <v>31</v>
      </c>
      <c r="C13">
        <v>34</v>
      </c>
      <c r="D13">
        <v>0.04</v>
      </c>
      <c r="E13" t="s">
        <v>45</v>
      </c>
      <c r="F13">
        <v>89</v>
      </c>
      <c r="G13" t="s">
        <v>39</v>
      </c>
      <c r="H13">
        <v>29.16</v>
      </c>
      <c r="I13">
        <v>20</v>
      </c>
      <c r="J13">
        <v>25</v>
      </c>
      <c r="K13">
        <v>15</v>
      </c>
      <c r="L13">
        <f t="shared" si="0"/>
        <v>2018</v>
      </c>
      <c r="M13">
        <f t="shared" si="1"/>
        <v>11</v>
      </c>
      <c r="N13">
        <f t="shared" si="2"/>
        <v>25</v>
      </c>
      <c r="O13">
        <f t="shared" si="3"/>
        <v>8</v>
      </c>
      <c r="P13">
        <f t="shared" si="4"/>
        <v>52</v>
      </c>
      <c r="Q13">
        <f t="shared" si="5"/>
        <v>44891.369444444441</v>
      </c>
      <c r="R13" s="1">
        <f t="shared" si="6"/>
        <v>43429.369444444441</v>
      </c>
      <c r="S13">
        <f t="shared" si="7"/>
        <v>31</v>
      </c>
      <c r="T13">
        <f t="shared" si="8"/>
        <v>0.04</v>
      </c>
      <c r="U13">
        <f t="shared" si="9"/>
        <v>89</v>
      </c>
      <c r="V13">
        <f t="shared" si="10"/>
        <v>29.16</v>
      </c>
      <c r="W13">
        <f t="shared" si="11"/>
        <v>20</v>
      </c>
      <c r="X13">
        <f t="shared" si="12"/>
        <v>25</v>
      </c>
      <c r="Y13">
        <f t="shared" si="12"/>
        <v>15</v>
      </c>
      <c r="Z13">
        <f t="shared" si="13"/>
        <v>1</v>
      </c>
      <c r="AA13">
        <f t="shared" si="14"/>
        <v>2018</v>
      </c>
      <c r="AB13">
        <f t="shared" si="14"/>
        <v>11</v>
      </c>
      <c r="AC13">
        <f t="shared" si="14"/>
        <v>25</v>
      </c>
      <c r="AD13">
        <f t="shared" si="14"/>
        <v>8</v>
      </c>
      <c r="AE13">
        <f t="shared" si="14"/>
        <v>52</v>
      </c>
    </row>
    <row r="14" spans="1:31">
      <c r="A14" t="s">
        <v>49</v>
      </c>
      <c r="B14">
        <v>31</v>
      </c>
      <c r="C14">
        <v>34</v>
      </c>
      <c r="D14" t="s">
        <v>50</v>
      </c>
      <c r="E14" t="s">
        <v>51</v>
      </c>
      <c r="F14">
        <v>89</v>
      </c>
      <c r="G14" t="s">
        <v>52</v>
      </c>
      <c r="H14">
        <v>29.16</v>
      </c>
      <c r="I14">
        <v>30</v>
      </c>
      <c r="J14">
        <v>23</v>
      </c>
      <c r="K14">
        <v>13</v>
      </c>
      <c r="L14">
        <f t="shared" si="0"/>
        <v>2018</v>
      </c>
      <c r="M14">
        <f t="shared" si="1"/>
        <v>11</v>
      </c>
      <c r="N14">
        <f t="shared" si="2"/>
        <v>25</v>
      </c>
      <c r="O14">
        <f t="shared" si="3"/>
        <v>9</v>
      </c>
      <c r="P14">
        <f t="shared" si="4"/>
        <v>7</v>
      </c>
      <c r="Q14">
        <f t="shared" si="5"/>
        <v>44891.379861111112</v>
      </c>
      <c r="R14" s="1">
        <f t="shared" si="6"/>
        <v>43429.379861111112</v>
      </c>
      <c r="S14">
        <f t="shared" si="7"/>
        <v>31</v>
      </c>
      <c r="T14">
        <f t="shared" si="8"/>
        <v>-199</v>
      </c>
      <c r="U14">
        <f t="shared" si="9"/>
        <v>89</v>
      </c>
      <c r="V14">
        <f t="shared" si="10"/>
        <v>29.16</v>
      </c>
      <c r="W14">
        <f t="shared" si="11"/>
        <v>30</v>
      </c>
      <c r="X14">
        <f t="shared" si="12"/>
        <v>23</v>
      </c>
      <c r="Y14">
        <f t="shared" si="12"/>
        <v>13</v>
      </c>
      <c r="Z14">
        <f t="shared" si="13"/>
        <v>2</v>
      </c>
      <c r="AA14">
        <f t="shared" si="14"/>
        <v>2018</v>
      </c>
      <c r="AB14">
        <f t="shared" si="14"/>
        <v>11</v>
      </c>
      <c r="AC14">
        <f t="shared" si="14"/>
        <v>25</v>
      </c>
      <c r="AD14">
        <f t="shared" si="14"/>
        <v>9</v>
      </c>
      <c r="AE14">
        <f t="shared" si="14"/>
        <v>7</v>
      </c>
    </row>
    <row r="15" spans="1:31">
      <c r="A15" t="s">
        <v>53</v>
      </c>
      <c r="B15">
        <v>31</v>
      </c>
      <c r="C15">
        <v>34</v>
      </c>
      <c r="D15" t="s">
        <v>50</v>
      </c>
      <c r="E15" t="s">
        <v>51</v>
      </c>
      <c r="F15">
        <v>89</v>
      </c>
      <c r="G15" t="s">
        <v>54</v>
      </c>
      <c r="H15">
        <v>29.16</v>
      </c>
      <c r="I15">
        <v>20</v>
      </c>
      <c r="K15">
        <v>11</v>
      </c>
      <c r="L15">
        <f t="shared" si="0"/>
        <v>2018</v>
      </c>
      <c r="M15">
        <f t="shared" si="1"/>
        <v>11</v>
      </c>
      <c r="N15">
        <f t="shared" si="2"/>
        <v>25</v>
      </c>
      <c r="O15">
        <f t="shared" si="3"/>
        <v>9</v>
      </c>
      <c r="P15">
        <f t="shared" si="4"/>
        <v>15</v>
      </c>
      <c r="Q15">
        <f t="shared" si="5"/>
        <v>44891.385416666664</v>
      </c>
      <c r="R15" s="1">
        <f t="shared" si="6"/>
        <v>43429.385416666664</v>
      </c>
      <c r="S15">
        <f t="shared" si="7"/>
        <v>31</v>
      </c>
      <c r="T15">
        <f t="shared" si="8"/>
        <v>-199</v>
      </c>
      <c r="U15">
        <f t="shared" si="9"/>
        <v>89</v>
      </c>
      <c r="V15">
        <f t="shared" si="10"/>
        <v>29.16</v>
      </c>
      <c r="W15">
        <f t="shared" si="11"/>
        <v>20</v>
      </c>
      <c r="X15">
        <f t="shared" si="12"/>
        <v>-99</v>
      </c>
      <c r="Y15">
        <f t="shared" si="12"/>
        <v>11</v>
      </c>
      <c r="Z15">
        <f t="shared" si="13"/>
        <v>2</v>
      </c>
      <c r="AA15">
        <f t="shared" si="14"/>
        <v>2018</v>
      </c>
      <c r="AB15">
        <f t="shared" si="14"/>
        <v>11</v>
      </c>
      <c r="AC15">
        <f t="shared" si="14"/>
        <v>25</v>
      </c>
      <c r="AD15">
        <f t="shared" si="14"/>
        <v>9</v>
      </c>
      <c r="AE15">
        <f t="shared" si="14"/>
        <v>15</v>
      </c>
    </row>
    <row r="16" spans="1:31">
      <c r="A16" t="s">
        <v>55</v>
      </c>
      <c r="B16">
        <v>31</v>
      </c>
      <c r="C16">
        <v>33</v>
      </c>
      <c r="D16" t="s">
        <v>50</v>
      </c>
      <c r="E16" t="s">
        <v>56</v>
      </c>
      <c r="F16">
        <v>92</v>
      </c>
      <c r="G16" t="s">
        <v>57</v>
      </c>
      <c r="H16">
        <v>29.16</v>
      </c>
      <c r="I16">
        <v>30</v>
      </c>
      <c r="J16">
        <v>25</v>
      </c>
      <c r="K16">
        <v>15</v>
      </c>
      <c r="L16">
        <f t="shared" si="0"/>
        <v>2018</v>
      </c>
      <c r="M16">
        <f t="shared" si="1"/>
        <v>11</v>
      </c>
      <c r="N16">
        <f t="shared" si="2"/>
        <v>25</v>
      </c>
      <c r="O16">
        <f t="shared" si="3"/>
        <v>9</v>
      </c>
      <c r="P16">
        <f t="shared" si="4"/>
        <v>36</v>
      </c>
      <c r="Q16">
        <f t="shared" si="5"/>
        <v>44891.4</v>
      </c>
      <c r="R16" s="1">
        <f t="shared" si="6"/>
        <v>43429.4</v>
      </c>
      <c r="S16">
        <f t="shared" si="7"/>
        <v>31</v>
      </c>
      <c r="T16">
        <f t="shared" si="8"/>
        <v>-199</v>
      </c>
      <c r="U16">
        <f t="shared" si="9"/>
        <v>92</v>
      </c>
      <c r="V16">
        <f t="shared" si="10"/>
        <v>29.16</v>
      </c>
      <c r="W16">
        <f t="shared" si="11"/>
        <v>30</v>
      </c>
      <c r="X16">
        <f t="shared" si="12"/>
        <v>25</v>
      </c>
      <c r="Y16">
        <f t="shared" si="12"/>
        <v>15</v>
      </c>
      <c r="Z16">
        <f t="shared" si="13"/>
        <v>2</v>
      </c>
      <c r="AA16">
        <f t="shared" si="14"/>
        <v>2018</v>
      </c>
      <c r="AB16">
        <f t="shared" si="14"/>
        <v>11</v>
      </c>
      <c r="AC16">
        <f t="shared" si="14"/>
        <v>25</v>
      </c>
      <c r="AD16">
        <f t="shared" si="14"/>
        <v>9</v>
      </c>
      <c r="AE16">
        <f t="shared" si="14"/>
        <v>36</v>
      </c>
    </row>
    <row r="17" spans="1:31">
      <c r="A17" t="s">
        <v>58</v>
      </c>
      <c r="B17">
        <v>30</v>
      </c>
      <c r="C17">
        <v>34</v>
      </c>
      <c r="E17" t="s">
        <v>56</v>
      </c>
      <c r="F17">
        <v>87</v>
      </c>
      <c r="G17" t="s">
        <v>59</v>
      </c>
      <c r="H17">
        <v>29.15</v>
      </c>
      <c r="I17">
        <v>20</v>
      </c>
      <c r="J17">
        <v>25</v>
      </c>
      <c r="K17">
        <v>17</v>
      </c>
      <c r="L17">
        <f t="shared" si="0"/>
        <v>2018</v>
      </c>
      <c r="M17">
        <f t="shared" si="1"/>
        <v>11</v>
      </c>
      <c r="N17">
        <f t="shared" si="2"/>
        <v>25</v>
      </c>
      <c r="O17">
        <f t="shared" si="3"/>
        <v>9</v>
      </c>
      <c r="P17">
        <f t="shared" si="4"/>
        <v>50</v>
      </c>
      <c r="Q17">
        <f t="shared" si="5"/>
        <v>44891.409722222219</v>
      </c>
      <c r="R17" s="1">
        <f t="shared" si="6"/>
        <v>43429.409722222219</v>
      </c>
      <c r="S17">
        <f t="shared" si="7"/>
        <v>30</v>
      </c>
      <c r="T17">
        <f t="shared" si="8"/>
        <v>-99</v>
      </c>
      <c r="U17">
        <f t="shared" si="9"/>
        <v>87</v>
      </c>
      <c r="V17">
        <f t="shared" si="10"/>
        <v>29.15</v>
      </c>
      <c r="W17">
        <f t="shared" si="11"/>
        <v>20</v>
      </c>
      <c r="X17">
        <f t="shared" si="12"/>
        <v>25</v>
      </c>
      <c r="Y17">
        <f t="shared" si="12"/>
        <v>17</v>
      </c>
      <c r="Z17">
        <f t="shared" si="13"/>
        <v>2</v>
      </c>
      <c r="AA17">
        <f t="shared" si="14"/>
        <v>2018</v>
      </c>
      <c r="AB17">
        <f t="shared" si="14"/>
        <v>11</v>
      </c>
      <c r="AC17">
        <f t="shared" si="14"/>
        <v>25</v>
      </c>
      <c r="AD17">
        <f t="shared" si="14"/>
        <v>9</v>
      </c>
      <c r="AE17">
        <f t="shared" si="14"/>
        <v>50</v>
      </c>
    </row>
    <row r="18" spans="1:31">
      <c r="A18" t="s">
        <v>60</v>
      </c>
      <c r="B18">
        <v>31</v>
      </c>
      <c r="C18">
        <v>33</v>
      </c>
      <c r="D18" t="s">
        <v>50</v>
      </c>
      <c r="E18" t="s">
        <v>56</v>
      </c>
      <c r="F18">
        <v>92</v>
      </c>
      <c r="G18" t="s">
        <v>59</v>
      </c>
      <c r="H18">
        <v>29.15</v>
      </c>
      <c r="I18">
        <v>20</v>
      </c>
      <c r="J18">
        <v>25</v>
      </c>
      <c r="K18">
        <v>17</v>
      </c>
      <c r="L18">
        <f t="shared" si="0"/>
        <v>2018</v>
      </c>
      <c r="M18">
        <f t="shared" si="1"/>
        <v>11</v>
      </c>
      <c r="N18">
        <f t="shared" si="2"/>
        <v>25</v>
      </c>
      <c r="O18">
        <f t="shared" si="3"/>
        <v>9</v>
      </c>
      <c r="P18">
        <f t="shared" si="4"/>
        <v>52</v>
      </c>
      <c r="Q18">
        <f t="shared" si="5"/>
        <v>44891.411111111112</v>
      </c>
      <c r="R18" s="1">
        <f t="shared" si="6"/>
        <v>43429.411111111112</v>
      </c>
      <c r="S18">
        <f t="shared" si="7"/>
        <v>31</v>
      </c>
      <c r="T18">
        <f t="shared" si="8"/>
        <v>-199</v>
      </c>
      <c r="U18">
        <f t="shared" si="9"/>
        <v>92</v>
      </c>
      <c r="V18">
        <f t="shared" si="10"/>
        <v>29.15</v>
      </c>
      <c r="W18">
        <f t="shared" si="11"/>
        <v>20</v>
      </c>
      <c r="X18">
        <f t="shared" si="12"/>
        <v>25</v>
      </c>
      <c r="Y18">
        <f t="shared" si="12"/>
        <v>17</v>
      </c>
      <c r="Z18">
        <f t="shared" si="13"/>
        <v>2</v>
      </c>
      <c r="AA18">
        <f t="shared" si="14"/>
        <v>2018</v>
      </c>
      <c r="AB18">
        <f t="shared" si="14"/>
        <v>11</v>
      </c>
      <c r="AC18">
        <f t="shared" si="14"/>
        <v>25</v>
      </c>
      <c r="AD18">
        <f t="shared" si="14"/>
        <v>9</v>
      </c>
      <c r="AE18">
        <f t="shared" si="14"/>
        <v>52</v>
      </c>
    </row>
    <row r="19" spans="1:31">
      <c r="A19" t="s">
        <v>61</v>
      </c>
      <c r="B19">
        <v>31</v>
      </c>
      <c r="C19">
        <v>33</v>
      </c>
      <c r="D19" t="s">
        <v>50</v>
      </c>
      <c r="E19" t="s">
        <v>51</v>
      </c>
      <c r="F19">
        <v>92</v>
      </c>
      <c r="G19" t="s">
        <v>62</v>
      </c>
      <c r="H19">
        <v>29.15</v>
      </c>
      <c r="I19">
        <v>30</v>
      </c>
      <c r="J19">
        <v>24</v>
      </c>
      <c r="K19">
        <v>14</v>
      </c>
      <c r="L19">
        <f t="shared" si="0"/>
        <v>2018</v>
      </c>
      <c r="M19">
        <f t="shared" si="1"/>
        <v>11</v>
      </c>
      <c r="N19">
        <f t="shared" si="2"/>
        <v>25</v>
      </c>
      <c r="O19">
        <f t="shared" si="3"/>
        <v>10</v>
      </c>
      <c r="P19">
        <f t="shared" si="4"/>
        <v>9</v>
      </c>
      <c r="Q19">
        <f t="shared" si="5"/>
        <v>44891.42291666667</v>
      </c>
      <c r="R19" s="1">
        <f t="shared" si="6"/>
        <v>43429.42291666667</v>
      </c>
      <c r="S19">
        <f t="shared" si="7"/>
        <v>31</v>
      </c>
      <c r="T19">
        <f t="shared" si="8"/>
        <v>-199</v>
      </c>
      <c r="U19">
        <f t="shared" si="9"/>
        <v>92</v>
      </c>
      <c r="V19">
        <f t="shared" si="10"/>
        <v>29.15</v>
      </c>
      <c r="W19">
        <f t="shared" si="11"/>
        <v>30</v>
      </c>
      <c r="X19">
        <f t="shared" si="12"/>
        <v>24</v>
      </c>
      <c r="Y19">
        <f t="shared" si="12"/>
        <v>14</v>
      </c>
      <c r="Z19">
        <f t="shared" si="13"/>
        <v>2</v>
      </c>
      <c r="AA19">
        <f t="shared" si="14"/>
        <v>2018</v>
      </c>
      <c r="AB19">
        <f t="shared" si="14"/>
        <v>11</v>
      </c>
      <c r="AC19">
        <f t="shared" si="14"/>
        <v>25</v>
      </c>
      <c r="AD19">
        <f t="shared" si="14"/>
        <v>10</v>
      </c>
      <c r="AE19">
        <f t="shared" si="14"/>
        <v>9</v>
      </c>
    </row>
    <row r="20" spans="1:31">
      <c r="A20" t="s">
        <v>63</v>
      </c>
      <c r="B20">
        <v>30</v>
      </c>
      <c r="C20">
        <v>34</v>
      </c>
      <c r="E20" t="s">
        <v>51</v>
      </c>
      <c r="F20">
        <v>87</v>
      </c>
      <c r="G20" t="s">
        <v>64</v>
      </c>
      <c r="H20">
        <v>29.13</v>
      </c>
      <c r="I20">
        <v>20</v>
      </c>
      <c r="K20">
        <v>18</v>
      </c>
      <c r="L20">
        <f t="shared" si="0"/>
        <v>2018</v>
      </c>
      <c r="M20">
        <f t="shared" si="1"/>
        <v>11</v>
      </c>
      <c r="N20">
        <f t="shared" si="2"/>
        <v>25</v>
      </c>
      <c r="O20">
        <f t="shared" si="3"/>
        <v>10</v>
      </c>
      <c r="P20">
        <f t="shared" si="4"/>
        <v>50</v>
      </c>
      <c r="Q20">
        <f t="shared" si="5"/>
        <v>44891.451388888891</v>
      </c>
      <c r="R20" s="1">
        <f t="shared" si="6"/>
        <v>43429.451388888891</v>
      </c>
      <c r="S20">
        <f t="shared" si="7"/>
        <v>30</v>
      </c>
      <c r="T20">
        <f t="shared" si="8"/>
        <v>-99</v>
      </c>
      <c r="U20">
        <f t="shared" si="9"/>
        <v>87</v>
      </c>
      <c r="V20">
        <f t="shared" si="10"/>
        <v>29.13</v>
      </c>
      <c r="W20">
        <f t="shared" si="11"/>
        <v>20</v>
      </c>
      <c r="X20">
        <f t="shared" si="12"/>
        <v>-99</v>
      </c>
      <c r="Y20">
        <f t="shared" si="12"/>
        <v>18</v>
      </c>
      <c r="Z20">
        <f t="shared" si="13"/>
        <v>2</v>
      </c>
      <c r="AA20">
        <f t="shared" si="14"/>
        <v>2018</v>
      </c>
      <c r="AB20">
        <f t="shared" si="14"/>
        <v>11</v>
      </c>
      <c r="AC20">
        <f t="shared" si="14"/>
        <v>25</v>
      </c>
      <c r="AD20">
        <f t="shared" si="14"/>
        <v>10</v>
      </c>
      <c r="AE20">
        <f t="shared" si="14"/>
        <v>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falk</dc:creator>
  <cp:lastModifiedBy>jeff falk</cp:lastModifiedBy>
  <dcterms:created xsi:type="dcterms:W3CDTF">2019-08-27T00:22:03Z</dcterms:created>
  <dcterms:modified xsi:type="dcterms:W3CDTF">2019-08-27T01:02:12Z</dcterms:modified>
</cp:coreProperties>
</file>